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tars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<sst xmlns="http://schemas.openxmlformats.org/spreadsheetml/2006/main" count="34" uniqueCount="30">
  <si>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The SETI League, Inc.</t>
  </si>
  <si>
    <t>Stars Within Range</t>
  </si>
  <si>
    <t>User specifies variables shown in</t>
  </si>
  <si>
    <t>Bold</t>
  </si>
  <si>
    <t>Frequency  =</t>
  </si>
  <si>
    <t xml:space="preserve">MHz;  </t>
  </si>
  <si>
    <t>l  =</t>
  </si>
  <si>
    <t>cm</t>
  </si>
  <si>
    <t>Eff. antenna diameter =</t>
  </si>
  <si>
    <t>meters   =</t>
  </si>
  <si>
    <t>ft</t>
  </si>
  <si>
    <t>Illum. Efficiency =</t>
  </si>
  <si>
    <t>%</t>
  </si>
  <si>
    <t>Computed Antenna Gain</t>
  </si>
  <si>
    <t>=</t>
  </si>
  <si>
    <t>Ap  =</t>
  </si>
  <si>
    <t>dBi</t>
  </si>
  <si>
    <t>Antenna Half Power Beamwidth</t>
  </si>
  <si>
    <t>radians   =</t>
  </si>
  <si>
    <t>degrees</t>
  </si>
  <si>
    <t>Effective Collecting Area</t>
  </si>
  <si>
    <t>m^2</t>
  </si>
  <si>
    <t>Range =</t>
  </si>
  <si>
    <t>parsecs =</t>
  </si>
  <si>
    <t>LY  =</t>
  </si>
  <si>
    <t>m</t>
  </si>
  <si>
    <t>Total Stars within Range</t>
  </si>
  <si>
    <t xml:space="preserve">  (valid out to about 1000 LY)</t>
  </si>
  <si>
    <t>Total Stars within Beam</t>
  </si>
  <si>
    <t xml:space="preserve">  (assumes uniform stellar density)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</si>
</sst>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  <numFmt numFmtId="167" formatCode="&quot;$&quot;#,##0"/>
    <numFmt numFmtId="168" formatCode="m/d"/>
    <numFmt numFmtId="169" formatCode="mm/dd/yy"/>
    <numFmt numFmtId="170" formatCode="dd\-mmm\-yy"/>
    <numFmt numFmtId="171" formatCode="mmmm\-yy"/>
    <numFmt numFmtId="172" formatCode="mmmm\ d\,\ yyyy"/>
    <numFmt numFmtId="173" formatCode="m/d/yy\ h:mm\ AM/PM"/>
    <numFmt numFmtId="174" formatCode="#\ ???/???"/>
    <numFmt numFmtId="175" formatCode="0.E+00"/>
    <numFmt numFmtId="176" formatCode="0.0"/>
    <numFmt numFmtId="177" formatCode="0.0E+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177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5" xfId="0" applyBorder="1" applyAlignment="1">
      <alignment/>
    </xf>
    <xf numFmtId="176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3.8515625" style="0" customWidth="1"/>
    <col min="2" max="2" width="7.28125" style="0" customWidth="1"/>
    <col min="3" max="4" width="10.57421875" style="0" customWidth="1"/>
    <col min="5" max="5" width="10.8515625" style="0" customWidth="1"/>
    <col min="6" max="6" width="11.421875" style="1" customWidth="1"/>
    <col min="7" max="7" width="9.57421875" style="0" customWidth="1"/>
    <col min="8" max="254" width="20.00390625" style="0" customWidth="1"/>
    <col min="255" max="16384" width="9.421875" style="0" customWidth="1"/>
  </cols>
  <sheetData>
    <row r="1" spans="1:7" ht="18.75" customHeight="1">
      <c r="A1" s="3" t="s">
        <v>0</v>
      </c>
      <c r="B1" s="4"/>
      <c r="C1" s="5"/>
      <c r="D1" s="6" t="s">
        <v>1</v>
      </c>
      <c r="E1" s="4"/>
      <c r="F1" s="7"/>
      <c r="G1" s="8"/>
    </row>
    <row r="2" spans="1:7" ht="12.75" customHeight="1">
      <c r="A2" s="9" t="s">
        <v>2</v>
      </c>
      <c r="B2" s="2"/>
      <c r="C2" s="10" t="s">
        <v>3</v>
      </c>
      <c r="D2" s="11"/>
      <c r="E2" s="2"/>
      <c r="F2" s="12"/>
      <c r="G2" s="13"/>
    </row>
    <row r="3" spans="1:7" ht="12.75" customHeight="1">
      <c r="A3" s="9"/>
      <c r="B3" s="2"/>
      <c r="C3" s="2"/>
      <c r="D3" s="2"/>
      <c r="E3" s="2"/>
      <c r="F3" s="12"/>
      <c r="G3" s="13"/>
    </row>
    <row r="4" spans="1:7" ht="12.75" customHeight="1">
      <c r="A4" s="18" t="s">
        <v>4</v>
      </c>
      <c r="B4" s="31">
        <v>1420</v>
      </c>
      <c r="C4" s="2" t="s">
        <v>5</v>
      </c>
      <c r="D4" s="28" t="s">
        <v>6</v>
      </c>
      <c r="E4" s="30">
        <f>30000/B4</f>
        <v>21.12676056338028</v>
      </c>
      <c r="F4" s="2" t="s">
        <v>7</v>
      </c>
      <c r="G4" s="29"/>
    </row>
    <row r="5" spans="1:7" ht="12.75" customHeight="1">
      <c r="A5" s="18" t="s">
        <v>8</v>
      </c>
      <c r="B5" s="31">
        <v>5</v>
      </c>
      <c r="C5" s="16" t="s">
        <v>9</v>
      </c>
      <c r="D5" s="17">
        <f>B5*39.37/12</f>
        <v>16.404166666666665</v>
      </c>
      <c r="E5" s="2" t="s">
        <v>10</v>
      </c>
      <c r="F5" s="12"/>
      <c r="G5" s="13"/>
    </row>
    <row r="6" spans="1:7" ht="12.75" customHeight="1">
      <c r="A6" s="18" t="s">
        <v>11</v>
      </c>
      <c r="B6" s="31">
        <v>50</v>
      </c>
      <c r="C6" s="2" t="s">
        <v>12</v>
      </c>
      <c r="D6" s="2"/>
      <c r="E6" s="2"/>
      <c r="F6" s="12"/>
      <c r="G6" s="13"/>
    </row>
    <row r="7" spans="1:7" ht="12.75" customHeight="1">
      <c r="A7" s="9"/>
      <c r="B7" s="14" t="s">
        <v>13</v>
      </c>
      <c r="C7" s="16" t="s">
        <v>14</v>
      </c>
      <c r="D7" s="19">
        <f>((B6/100)*((PI()*B5)/(E4/100))^2)</f>
        <v>2764.037543660637</v>
      </c>
      <c r="E7" s="14" t="s">
        <v>15</v>
      </c>
      <c r="F7" s="15">
        <f>10*LOG(D7)</f>
        <v>34.41543937723112</v>
      </c>
      <c r="G7" s="13" t="s">
        <v>16</v>
      </c>
    </row>
    <row r="8" spans="1:7" ht="12.75" customHeight="1">
      <c r="A8" s="9"/>
      <c r="B8" s="14" t="s">
        <v>17</v>
      </c>
      <c r="C8" s="16" t="s">
        <v>14</v>
      </c>
      <c r="D8" s="19">
        <f>1.029*(E4/100)/B5</f>
        <v>0.04347887323943662</v>
      </c>
      <c r="E8" s="14" t="s">
        <v>18</v>
      </c>
      <c r="F8" s="19">
        <f>D8*180/PI()</f>
        <v>2.491155934604016</v>
      </c>
      <c r="G8" s="13" t="s">
        <v>19</v>
      </c>
    </row>
    <row r="9" spans="1:7" ht="12.75" customHeight="1">
      <c r="A9" s="9"/>
      <c r="B9" s="14" t="s">
        <v>20</v>
      </c>
      <c r="C9" s="20" t="s">
        <v>14</v>
      </c>
      <c r="D9" s="15">
        <f>(B6/100)*PI()*(B5^2)/4</f>
        <v>9.817477042468104</v>
      </c>
      <c r="E9" s="2" t="s">
        <v>21</v>
      </c>
      <c r="F9" s="15"/>
      <c r="G9" s="13"/>
    </row>
    <row r="10" spans="1:7" ht="12.75" customHeight="1">
      <c r="A10" s="18" t="s">
        <v>22</v>
      </c>
      <c r="B10" s="32">
        <v>100</v>
      </c>
      <c r="C10" s="14" t="s">
        <v>23</v>
      </c>
      <c r="D10" s="2">
        <f>B10*3.26</f>
        <v>326</v>
      </c>
      <c r="E10" s="14" t="s">
        <v>24</v>
      </c>
      <c r="F10" s="19">
        <f>D10*9460000000000000</f>
        <v>3.08396E+18</v>
      </c>
      <c r="G10" s="13" t="s">
        <v>25</v>
      </c>
    </row>
    <row r="11" spans="1:7" ht="12.75" customHeight="1">
      <c r="A11" s="9"/>
      <c r="B11" s="14" t="s">
        <v>26</v>
      </c>
      <c r="C11" s="16" t="s">
        <v>14</v>
      </c>
      <c r="D11" s="19">
        <f>INT(4*PI()*(B10^3)/3)</f>
        <v>4188790</v>
      </c>
      <c r="E11" s="2" t="s">
        <v>27</v>
      </c>
      <c r="F11" s="15"/>
      <c r="G11" s="13"/>
    </row>
    <row r="12" spans="1:7" ht="12.75" customHeight="1">
      <c r="A12" s="21"/>
      <c r="B12" s="22" t="s">
        <v>28</v>
      </c>
      <c r="C12" s="23" t="s">
        <v>14</v>
      </c>
      <c r="D12" s="24">
        <f>INT(D11/(4*PI()*D9/((E4/100)^2)))</f>
        <v>1515</v>
      </c>
      <c r="E12" s="25" t="s">
        <v>29</v>
      </c>
      <c r="F12" s="26"/>
      <c r="G12" s="27"/>
    </row>
    <row r="13" ht="12.75" customHeight="1"/>
    <row r="14" ht="13.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 sheet="1" objects="1" scenarios="1" selectLockedCell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 SETI</cp:lastModifiedBy>
  <dcterms:modified xsi:type="dcterms:W3CDTF">2016-08-04T23:11:42Z</dcterms:modified>
  <cp:category/>
  <cp:version/>
  <cp:contentType/>
  <cp:contentStatus/>
</cp:coreProperties>
</file>