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05" windowHeight="6135" activeTab="0"/>
  </bookViews>
  <sheets>
    <sheet name="feedblok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<sst xmlns="http://schemas.openxmlformats.org/spreadsheetml/2006/main" count="48" uniqueCount="40">
  <si>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 xml:space="preserve">Dish Feed Blockage </t>
  </si>
  <si>
    <t>by Ed Cole</t>
  </si>
  <si>
    <t>AL7EB</t>
  </si>
  <si>
    <t>Intermediate Calculations:</t>
  </si>
  <si>
    <t xml:space="preserve">This program calculates the effect of feedhorn and </t>
  </si>
  <si>
    <t>Do not make entries here!</t>
  </si>
  <si>
    <t>support arm signal blockage on dish performance</t>
  </si>
  <si>
    <t>Make entries in solid boxes, only:</t>
  </si>
  <si>
    <t>Eqsn:</t>
  </si>
  <si>
    <t>G = Ef*Area/Lam^2</t>
  </si>
  <si>
    <t>Area=</t>
  </si>
  <si>
    <t>sq-meters</t>
  </si>
  <si>
    <t>Area = DishArea - Feed Area - Support Area</t>
  </si>
  <si>
    <t>Lam=</t>
  </si>
  <si>
    <t>meters</t>
  </si>
  <si>
    <t>Ef = assumed to be 55%</t>
  </si>
  <si>
    <t>Ef=</t>
  </si>
  <si>
    <t>Enter:</t>
  </si>
  <si>
    <t>DishDiam=</t>
  </si>
  <si>
    <t>feet</t>
  </si>
  <si>
    <t>DishA=</t>
  </si>
  <si>
    <t>FeedDiam=</t>
  </si>
  <si>
    <t>inches</t>
  </si>
  <si>
    <t>FeedA=</t>
  </si>
  <si>
    <t>Support Width=</t>
  </si>
  <si>
    <t>inch</t>
  </si>
  <si>
    <t>SuppA=</t>
  </si>
  <si>
    <t>Number of supports=</t>
  </si>
  <si>
    <t>fo=</t>
  </si>
  <si>
    <t>Mhz</t>
  </si>
  <si>
    <t>Dish Efficiency:</t>
  </si>
  <si>
    <t>Ef(%)=</t>
  </si>
  <si>
    <t>%</t>
  </si>
  <si>
    <t>Solution:</t>
  </si>
  <si>
    <t>No Blockage:</t>
  </si>
  <si>
    <t>G=</t>
  </si>
  <si>
    <t>G(dbi)=</t>
  </si>
  <si>
    <t>db</t>
  </si>
  <si>
    <t>With Blockage:</t>
  </si>
  <si>
    <t>Total Efficiency: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</si>
</sst>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9" fontId="4" fillId="0" borderId="1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17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1" fontId="4" fillId="0" borderId="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/>
      <protection/>
    </xf>
    <xf numFmtId="9" fontId="4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00390625" style="4" customWidth="1"/>
    <col min="2" max="5" width="10.00390625" style="4" customWidth="1"/>
    <col min="6" max="6" width="0.9921875" style="4" customWidth="1"/>
    <col min="7" max="16384" width="10.00390625" style="4" customWidth="1"/>
  </cols>
  <sheetData>
    <row r="1" spans="1:8" ht="12.75">
      <c r="A1" s="13"/>
      <c r="B1" s="15" t="s">
        <v>0</v>
      </c>
      <c r="C1" s="13"/>
      <c r="D1" s="13" t="s">
        <v>1</v>
      </c>
      <c r="E1" s="14" t="s">
        <v>2</v>
      </c>
      <c r="F1" s="17"/>
      <c r="G1" s="21" t="s">
        <v>3</v>
      </c>
      <c r="H1" s="10"/>
    </row>
    <row r="2" spans="1:7" ht="12.75">
      <c r="A2" s="24" t="s">
        <v>4</v>
      </c>
      <c r="B2" s="11"/>
      <c r="C2" s="11"/>
      <c r="D2" s="11"/>
      <c r="E2" s="12"/>
      <c r="F2" s="16"/>
      <c r="G2" s="22" t="s">
        <v>5</v>
      </c>
    </row>
    <row r="3" spans="1:6" ht="12.75">
      <c r="A3" s="25" t="s">
        <v>6</v>
      </c>
      <c r="B3" s="18"/>
      <c r="C3" s="18"/>
      <c r="D3" s="18"/>
      <c r="E3" s="19"/>
      <c r="F3" s="16"/>
    </row>
    <row r="4" spans="1:6" ht="12.75">
      <c r="A4" s="23" t="s">
        <v>7</v>
      </c>
      <c r="F4" s="16"/>
    </row>
    <row r="5" ht="12.75">
      <c r="F5" s="16"/>
    </row>
    <row r="6" spans="1:9" ht="12.75">
      <c r="A6" s="7" t="s">
        <v>8</v>
      </c>
      <c r="B6" s="4" t="s">
        <v>9</v>
      </c>
      <c r="F6" s="16"/>
      <c r="G6" s="7" t="s">
        <v>10</v>
      </c>
      <c r="H6" s="2">
        <f>(H10-H11-H12)</f>
        <v>114.9982005378743</v>
      </c>
      <c r="I6" s="4" t="s">
        <v>11</v>
      </c>
    </row>
    <row r="7" spans="1:9" ht="12.75">
      <c r="A7" s="7"/>
      <c r="B7" s="4" t="s">
        <v>12</v>
      </c>
      <c r="F7" s="16"/>
      <c r="G7" s="7" t="s">
        <v>13</v>
      </c>
      <c r="H7" s="3">
        <f>300/D14</f>
        <v>0.2112676056338028</v>
      </c>
      <c r="I7" s="4" t="s">
        <v>14</v>
      </c>
    </row>
    <row r="8" spans="1:8" ht="12.75">
      <c r="A8" s="7"/>
      <c r="B8" s="4" t="s">
        <v>15</v>
      </c>
      <c r="F8" s="16"/>
      <c r="G8" s="7" t="s">
        <v>16</v>
      </c>
      <c r="H8" s="4">
        <f>D15/100</f>
        <v>0.55</v>
      </c>
    </row>
    <row r="9" spans="1:6" ht="12.75">
      <c r="A9" s="7"/>
      <c r="F9" s="16"/>
    </row>
    <row r="10" spans="1:9" ht="12.75">
      <c r="A10" s="7" t="s">
        <v>17</v>
      </c>
      <c r="B10" s="4" t="s">
        <v>18</v>
      </c>
      <c r="D10" s="5">
        <v>10</v>
      </c>
      <c r="E10" s="8" t="s">
        <v>19</v>
      </c>
      <c r="F10" s="16"/>
      <c r="G10" s="4" t="s">
        <v>20</v>
      </c>
      <c r="H10" s="2">
        <f>4*3.14*(D10/3.28)^2</f>
        <v>116.74598453301607</v>
      </c>
      <c r="I10" s="4" t="s">
        <v>11</v>
      </c>
    </row>
    <row r="11" spans="1:9" ht="12.75">
      <c r="A11" s="7"/>
      <c r="B11" s="4" t="s">
        <v>21</v>
      </c>
      <c r="D11" s="5">
        <v>14.32</v>
      </c>
      <c r="E11" s="8" t="s">
        <v>22</v>
      </c>
      <c r="F11" s="16"/>
      <c r="G11" s="4" t="s">
        <v>23</v>
      </c>
      <c r="H11" s="4">
        <f>4*3.14*((D11/12/3.28)^2)</f>
        <v>1.6625147068543857</v>
      </c>
      <c r="I11" s="4" t="s">
        <v>11</v>
      </c>
    </row>
    <row r="12" spans="1:9" ht="12.75">
      <c r="A12" s="7"/>
      <c r="B12" s="4" t="s">
        <v>24</v>
      </c>
      <c r="D12" s="5">
        <v>1.25</v>
      </c>
      <c r="E12" s="8" t="s">
        <v>25</v>
      </c>
      <c r="F12" s="16"/>
      <c r="G12" s="4" t="s">
        <v>26</v>
      </c>
      <c r="H12" s="4">
        <f>H14*H13/(3.28^2)</f>
        <v>0.08526928828739509</v>
      </c>
      <c r="I12" s="4" t="s">
        <v>11</v>
      </c>
    </row>
    <row r="13" spans="1:8" ht="12.75">
      <c r="A13" s="7"/>
      <c r="B13" s="4" t="s">
        <v>27</v>
      </c>
      <c r="D13" s="5">
        <v>4</v>
      </c>
      <c r="E13" s="8"/>
      <c r="F13" s="16"/>
      <c r="H13" s="4">
        <f>D10-(D11/12)</f>
        <v>8.806666666666667</v>
      </c>
    </row>
    <row r="14" spans="1:8" ht="12.75">
      <c r="A14" s="7"/>
      <c r="B14" s="4" t="s">
        <v>28</v>
      </c>
      <c r="D14" s="5">
        <v>1420</v>
      </c>
      <c r="E14" s="8" t="s">
        <v>29</v>
      </c>
      <c r="F14" s="16"/>
      <c r="H14" s="4">
        <f>D12/12</f>
        <v>0.10416666666666667</v>
      </c>
    </row>
    <row r="15" spans="1:6" ht="12.75">
      <c r="A15" s="7" t="s">
        <v>30</v>
      </c>
      <c r="B15" s="4" t="s">
        <v>31</v>
      </c>
      <c r="D15" s="5">
        <v>55</v>
      </c>
      <c r="E15" s="9" t="s">
        <v>32</v>
      </c>
      <c r="F15" s="16"/>
    </row>
    <row r="16" spans="1:6" ht="12.75">
      <c r="A16" s="7"/>
      <c r="F16" s="16"/>
    </row>
    <row r="17" spans="1:6" ht="3" customHeight="1">
      <c r="A17" s="13"/>
      <c r="B17" s="13"/>
      <c r="C17" s="13"/>
      <c r="D17" s="13"/>
      <c r="E17" s="13"/>
      <c r="F17" s="16"/>
    </row>
    <row r="18" spans="1:6" ht="12.75">
      <c r="A18" s="23" t="s">
        <v>33</v>
      </c>
      <c r="F18" s="16"/>
    </row>
    <row r="19" spans="1:6" ht="12.75">
      <c r="A19" s="7"/>
      <c r="F19" s="16"/>
    </row>
    <row r="20" spans="1:6" ht="12.75">
      <c r="A20" s="7" t="s">
        <v>34</v>
      </c>
      <c r="B20" s="4" t="s">
        <v>35</v>
      </c>
      <c r="D20" s="6">
        <f>H8*H10/H7^2</f>
        <v>1438.5959085200611</v>
      </c>
      <c r="F20" s="16"/>
    </row>
    <row r="21" spans="2:6" ht="12.75">
      <c r="B21" s="4" t="s">
        <v>36</v>
      </c>
      <c r="D21" s="1">
        <f>10*LOG10(D20)</f>
        <v>31.57938820798851</v>
      </c>
      <c r="E21" s="4" t="s">
        <v>37</v>
      </c>
      <c r="F21" s="16"/>
    </row>
    <row r="22" ht="12.75">
      <c r="F22" s="16"/>
    </row>
    <row r="23" spans="1:6" ht="12.75">
      <c r="A23" s="4" t="s">
        <v>38</v>
      </c>
      <c r="B23" s="4" t="s">
        <v>35</v>
      </c>
      <c r="D23" s="6">
        <f>H8*H6/H7^2</f>
        <v>1417.0589373390374</v>
      </c>
      <c r="F23" s="16"/>
    </row>
    <row r="24" spans="2:6" ht="12.75">
      <c r="B24" s="4" t="s">
        <v>36</v>
      </c>
      <c r="D24" s="1">
        <f>10*LOG10(D23)</f>
        <v>31.51387913499984</v>
      </c>
      <c r="E24" s="4" t="s">
        <v>37</v>
      </c>
      <c r="F24" s="16"/>
    </row>
    <row r="25" spans="1:6" ht="12.75">
      <c r="A25" s="4" t="s">
        <v>39</v>
      </c>
      <c r="B25" s="4" t="s">
        <v>31</v>
      </c>
      <c r="D25" s="1">
        <f>D15*D23/D20</f>
        <v>54.17660448779193</v>
      </c>
      <c r="E25" s="4" t="s">
        <v>32</v>
      </c>
      <c r="F25" s="16"/>
    </row>
    <row r="26" ht="12.75">
      <c r="F26" s="16"/>
    </row>
    <row r="27" ht="12.75">
      <c r="F27" s="16"/>
    </row>
    <row r="28" ht="12.75">
      <c r="F28" s="16"/>
    </row>
    <row r="29" spans="1:6" ht="12.75">
      <c r="A29" s="18"/>
      <c r="B29" s="18"/>
      <c r="C29" s="18"/>
      <c r="D29" s="18"/>
      <c r="E29" s="18"/>
      <c r="F29" s="20"/>
    </row>
  </sheetData>
  <printOptions/>
  <pageMargins left="1.25" right="1.2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SETI League,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H. Paul Shuch</dc:creator>
  <cp:keywords/>
  <dc:description/>
  <cp:lastModifiedBy>Dr. H. Paul Shuch</cp:lastModifiedBy>
  <dcterms:created xsi:type="dcterms:W3CDTF">1999-08-16T15:20:48Z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