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5835" activeTab="0"/>
  </bookViews>
  <sheets>
    <sheet name="cascade" sheetId="1" r:id="rId1"/>
  </sheets>
  <definedNames>
    <definedName name="_xlnm.Print_Area" localSheetId="0">'cascade'!$A$1:$J$41</definedName>
  </definedNames>
  <calcPr fullCalcOnLoad="1"/>
</workbook>
</file>

<file path=xl/sharedStrings.xml><?xml version="1.0" encoding="utf-8"?>
<sst xmlns="http://schemas.openxmlformats.org/spreadsheetml/2006/main" count="102" uniqueCount="70">
  <si>
    <t xml:space="preserve">              SETI NOISE FIGURE WORKSHEET</t>
  </si>
  <si>
    <t xml:space="preserve">      Ed Cole -  Feb. 17, 2001</t>
  </si>
  <si>
    <t>CIRCUIT:</t>
  </si>
  <si>
    <t>ANT--&gt;L1--&gt;N1--&gt;L2--&gt;N2--&gt;L3--&gt;N3</t>
  </si>
  <si>
    <t>where L =  cable loss, N = amplifier stage</t>
  </si>
  <si>
    <t>FORMULA:</t>
  </si>
  <si>
    <t>Tr=To*[L1-1] + T1*L1 + To*L1/G1*[L2-1] + T2*[L1*L2]/G1 + To*L1*L2/G1*G2*[L3-1] + T3[L1*L2*L3]/G1*G2</t>
  </si>
  <si>
    <t>Nr=10Log[Tr/290 + 1]</t>
  </si>
  <si>
    <t>Tn=To[10^(Nn/10)-1]</t>
  </si>
  <si>
    <t>n=1, 2, 3</t>
  </si>
  <si>
    <t>INSTRUCTIONS:</t>
  </si>
  <si>
    <t>INPUT ONLY THE VALUES WITH HEAVY BORDERED BOXES:</t>
  </si>
  <si>
    <t>RESULTS ARE BOLDFACE NUMBERS</t>
  </si>
  <si>
    <t>[e.g.  Na, Ta, Te, Pn, Pt]</t>
  </si>
  <si>
    <t>Temperature is in Kelvin</t>
  </si>
  <si>
    <t>SAVE YOUR RESULTS TO ANOTHER FILE NAME</t>
  </si>
  <si>
    <t xml:space="preserve">       EXAMPLE 1</t>
  </si>
  <si>
    <t xml:space="preserve">       EXAMPLE 2</t>
  </si>
  <si>
    <t xml:space="preserve">       EXAMPLE 3</t>
  </si>
  <si>
    <t xml:space="preserve">       EXAMPLE 4</t>
  </si>
  <si>
    <t>INPUT</t>
  </si>
  <si>
    <t>dB</t>
  </si>
  <si>
    <t>Ratio</t>
  </si>
  <si>
    <t>L1</t>
  </si>
  <si>
    <t>N1, T1</t>
  </si>
  <si>
    <t>G1</t>
  </si>
  <si>
    <t>L2</t>
  </si>
  <si>
    <t>N2, T2</t>
  </si>
  <si>
    <t>G2</t>
  </si>
  <si>
    <t>L3</t>
  </si>
  <si>
    <t>N3, T3</t>
  </si>
  <si>
    <t>To</t>
  </si>
  <si>
    <t xml:space="preserve"> </t>
  </si>
  <si>
    <t>Tr</t>
  </si>
  <si>
    <t>Nr</t>
  </si>
  <si>
    <t>LABEL</t>
  </si>
  <si>
    <t>RAS-coax-R8500</t>
  </si>
  <si>
    <t>coax-RAS-R8500</t>
  </si>
  <si>
    <t>coax-RAS-coax-R8500</t>
  </si>
  <si>
    <t>NOTE</t>
  </si>
  <si>
    <t xml:space="preserve">STD ARGUS STATION </t>
  </si>
  <si>
    <t xml:space="preserve">           RECEIVER SENSITIVITY WORKSHEET</t>
  </si>
  <si>
    <t>FORMULA</t>
  </si>
  <si>
    <t>Pn=10LOG[KTeB]</t>
  </si>
  <si>
    <t>Freq=</t>
  </si>
  <si>
    <t>144 MHZ</t>
  </si>
  <si>
    <t>432 MHZ</t>
  </si>
  <si>
    <t>1420 MHZ</t>
  </si>
  <si>
    <t>4 GHZ</t>
  </si>
  <si>
    <t>12 GHZ</t>
  </si>
  <si>
    <t>Te=Tsky + Tant + Tr</t>
  </si>
  <si>
    <t xml:space="preserve">Tsky = </t>
  </si>
  <si>
    <t>200K</t>
  </si>
  <si>
    <t>70K</t>
  </si>
  <si>
    <t>20K</t>
  </si>
  <si>
    <t>10K</t>
  </si>
  <si>
    <t>Pt=Pn-Gant</t>
  </si>
  <si>
    <t>Tant=</t>
  </si>
  <si>
    <t>250K</t>
  </si>
  <si>
    <t>150K</t>
  </si>
  <si>
    <t>29K</t>
  </si>
  <si>
    <t>K</t>
  </si>
  <si>
    <t>B</t>
  </si>
  <si>
    <t>Tsky</t>
  </si>
  <si>
    <t>Tant</t>
  </si>
  <si>
    <t>Nr, Tr</t>
  </si>
  <si>
    <t>Te</t>
  </si>
  <si>
    <t>Pn</t>
  </si>
  <si>
    <t>Gant</t>
  </si>
  <si>
    <t>Pt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</si>
</sst>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169" fontId="4" fillId="0" borderId="12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9" fontId="4" fillId="0" borderId="14" xfId="0" applyNumberFormat="1" applyFont="1" applyFill="1" applyBorder="1" applyAlignment="1" applyProtection="1">
      <alignment/>
      <protection/>
    </xf>
    <xf numFmtId="169" fontId="4" fillId="0" borderId="13" xfId="0" applyNumberFormat="1" applyFont="1" applyFill="1" applyBorder="1" applyAlignment="1" applyProtection="1">
      <alignment/>
      <protection/>
    </xf>
    <xf numFmtId="169" fontId="4" fillId="0" borderId="5" xfId="0" applyNumberFormat="1" applyFont="1" applyFill="1" applyBorder="1" applyAlignment="1" applyProtection="1">
      <alignment/>
      <protection/>
    </xf>
    <xf numFmtId="169" fontId="4" fillId="0" borderId="6" xfId="0" applyNumberFormat="1" applyFont="1" applyFill="1" applyBorder="1" applyAlignment="1" applyProtection="1">
      <alignment/>
      <protection/>
    </xf>
    <xf numFmtId="0" fontId="4" fillId="1" borderId="7" xfId="0" applyNumberFormat="1" applyFont="1" applyFill="1" applyBorder="1" applyAlignment="1" applyProtection="1">
      <alignment/>
      <protection/>
    </xf>
    <xf numFmtId="169" fontId="4" fillId="1" borderId="1" xfId="0" applyNumberFormat="1" applyFont="1" applyFill="1" applyBorder="1" applyAlignment="1" applyProtection="1">
      <alignment/>
      <protection/>
    </xf>
    <xf numFmtId="0" fontId="4" fillId="1" borderId="8" xfId="0" applyNumberFormat="1" applyFont="1" applyFill="1" applyBorder="1" applyAlignment="1" applyProtection="1">
      <alignment/>
      <protection/>
    </xf>
    <xf numFmtId="169" fontId="5" fillId="0" borderId="1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0" fontId="4" fillId="0" borderId="15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169" fontId="4" fillId="0" borderId="16" xfId="0" applyNumberFormat="1" applyFont="1" applyFill="1" applyBorder="1" applyAlignment="1" applyProtection="1">
      <alignment/>
      <protection locked="0"/>
    </xf>
    <xf numFmtId="2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4" xfId="0" applyNumberFormat="1" applyFont="1" applyFill="1" applyBorder="1" applyAlignment="1" applyProtection="1">
      <alignment horizontal="left"/>
      <protection locked="0"/>
    </xf>
    <xf numFmtId="0" fontId="4" fillId="0" borderId="6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/>
    </xf>
    <xf numFmtId="169" fontId="4" fillId="0" borderId="4" xfId="0" applyNumberFormat="1" applyFont="1" applyFill="1" applyBorder="1" applyAlignment="1" applyProtection="1">
      <alignment/>
      <protection/>
    </xf>
    <xf numFmtId="169" fontId="5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1" borderId="1" xfId="0" applyNumberFormat="1" applyFont="1" applyFill="1" applyBorder="1" applyAlignment="1" applyProtection="1">
      <alignment/>
      <protection/>
    </xf>
    <xf numFmtId="169" fontId="4" fillId="0" borderId="11" xfId="0" applyNumberFormat="1" applyFont="1" applyFill="1" applyBorder="1" applyAlignment="1" applyProtection="1">
      <alignment/>
      <protection/>
    </xf>
    <xf numFmtId="169" fontId="4" fillId="0" borderId="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5" zoomScaleNormal="75" workbookViewId="0" topLeftCell="A12">
      <selection activeCell="M38" sqref="M38"/>
    </sheetView>
  </sheetViews>
  <sheetFormatPr defaultColWidth="9.140625" defaultRowHeight="12.75"/>
  <cols>
    <col min="1" max="16384" width="10.00390625" style="2" customWidth="1"/>
  </cols>
  <sheetData>
    <row r="1" spans="1:10" ht="12" customHeight="1">
      <c r="A1" s="5"/>
      <c r="B1" s="6"/>
      <c r="C1" s="7" t="s">
        <v>0</v>
      </c>
      <c r="D1" s="6"/>
      <c r="E1" s="6"/>
      <c r="F1" s="6"/>
      <c r="G1" s="6"/>
      <c r="H1" s="6"/>
      <c r="I1" s="6"/>
      <c r="J1" s="8"/>
    </row>
    <row r="2" spans="1:10" ht="12.75">
      <c r="A2" s="9"/>
      <c r="B2" s="10"/>
      <c r="C2" s="10"/>
      <c r="D2" s="36" t="s">
        <v>1</v>
      </c>
      <c r="E2" s="10"/>
      <c r="F2" s="10"/>
      <c r="G2" s="10"/>
      <c r="H2" s="10"/>
      <c r="I2" s="10"/>
      <c r="J2" s="11"/>
    </row>
    <row r="3" spans="1:10" ht="12.75">
      <c r="A3" s="3" t="s">
        <v>2</v>
      </c>
      <c r="B3" s="2" t="s">
        <v>3</v>
      </c>
      <c r="F3" s="2" t="s">
        <v>4</v>
      </c>
      <c r="J3" s="8"/>
    </row>
    <row r="4" spans="1:10" ht="12.75">
      <c r="A4" s="3"/>
      <c r="J4" s="4"/>
    </row>
    <row r="5" spans="1:10" ht="12.75">
      <c r="A5" s="3" t="s">
        <v>5</v>
      </c>
      <c r="B5" s="2" t="s">
        <v>6</v>
      </c>
      <c r="J5" s="4"/>
    </row>
    <row r="6" spans="1:10" ht="12.75">
      <c r="A6" s="3"/>
      <c r="B6" s="2" t="s">
        <v>7</v>
      </c>
      <c r="J6" s="4"/>
    </row>
    <row r="7" spans="1:10" ht="12.75">
      <c r="A7" s="3"/>
      <c r="B7" s="2" t="s">
        <v>8</v>
      </c>
      <c r="D7" s="2" t="s">
        <v>9</v>
      </c>
      <c r="J7" s="4"/>
    </row>
    <row r="8" spans="1:10" ht="12.75">
      <c r="A8" s="35" t="s">
        <v>10</v>
      </c>
      <c r="C8" s="2" t="s">
        <v>11</v>
      </c>
      <c r="J8" s="4"/>
    </row>
    <row r="9" spans="1:10" ht="12.75">
      <c r="A9" s="35"/>
      <c r="C9" s="2" t="s">
        <v>12</v>
      </c>
      <c r="G9" s="2" t="s">
        <v>13</v>
      </c>
      <c r="J9" s="4"/>
    </row>
    <row r="10" spans="1:10" ht="12.75">
      <c r="A10" s="35"/>
      <c r="C10" s="2" t="s">
        <v>14</v>
      </c>
      <c r="J10" s="4"/>
    </row>
    <row r="11" spans="1:10" ht="12.75">
      <c r="A11" s="3"/>
      <c r="C11" s="2" t="s">
        <v>15</v>
      </c>
      <c r="J11" s="4"/>
    </row>
    <row r="12" spans="1:10" ht="12.75">
      <c r="A12" s="12"/>
      <c r="B12" s="18" t="s">
        <v>16</v>
      </c>
      <c r="C12" s="17"/>
      <c r="D12" s="18" t="s">
        <v>17</v>
      </c>
      <c r="E12" s="17"/>
      <c r="F12" s="18" t="s">
        <v>18</v>
      </c>
      <c r="G12" s="17"/>
      <c r="H12" s="18" t="s">
        <v>19</v>
      </c>
      <c r="I12" s="17"/>
      <c r="J12" s="4"/>
    </row>
    <row r="13" spans="1:10" ht="13.5" thickBot="1">
      <c r="A13" s="13" t="s">
        <v>20</v>
      </c>
      <c r="B13" s="22" t="s">
        <v>21</v>
      </c>
      <c r="C13" s="14" t="s">
        <v>22</v>
      </c>
      <c r="D13" s="22" t="s">
        <v>21</v>
      </c>
      <c r="E13" s="14" t="s">
        <v>22</v>
      </c>
      <c r="F13" s="22" t="s">
        <v>21</v>
      </c>
      <c r="G13" s="14" t="s">
        <v>22</v>
      </c>
      <c r="H13" s="22" t="s">
        <v>21</v>
      </c>
      <c r="I13" s="14" t="s">
        <v>22</v>
      </c>
      <c r="J13" s="4"/>
    </row>
    <row r="14" spans="1:10" ht="13.5" thickBot="1">
      <c r="A14" s="20" t="s">
        <v>23</v>
      </c>
      <c r="B14" s="41">
        <v>0.1</v>
      </c>
      <c r="C14" s="23">
        <f>(10^(B14/10))</f>
        <v>1.023292992280754</v>
      </c>
      <c r="D14" s="41">
        <v>6</v>
      </c>
      <c r="E14" s="23">
        <f>(10^(D14/10))</f>
        <v>3.9810717055349727</v>
      </c>
      <c r="F14" s="41">
        <v>0.6</v>
      </c>
      <c r="G14" s="23">
        <f>(10^(F14/10))</f>
        <v>1.1481536214968828</v>
      </c>
      <c r="H14" s="41">
        <v>0.1</v>
      </c>
      <c r="I14" s="21">
        <f>(10^(H14/10))</f>
        <v>1.023292992280754</v>
      </c>
      <c r="J14" s="4"/>
    </row>
    <row r="15" spans="1:10" ht="13.5" thickBot="1">
      <c r="A15" s="20" t="s">
        <v>24</v>
      </c>
      <c r="B15" s="42">
        <v>0.3</v>
      </c>
      <c r="C15" s="23">
        <f>C22*(10^(B15/10)-1)</f>
        <v>20.74059851890586</v>
      </c>
      <c r="D15" s="42">
        <v>0.3</v>
      </c>
      <c r="E15" s="23">
        <f>E22*(10^(D15/10)-1)</f>
        <v>20.74059851890586</v>
      </c>
      <c r="F15" s="42">
        <v>0.3</v>
      </c>
      <c r="G15" s="23">
        <f>G22*(10^(F15/10)-1)</f>
        <v>20.74059851890586</v>
      </c>
      <c r="H15" s="42">
        <v>0.3</v>
      </c>
      <c r="I15" s="21">
        <f>I22*(10^(H15/10)-1)</f>
        <v>20.74059851890586</v>
      </c>
      <c r="J15" s="4"/>
    </row>
    <row r="16" spans="1:10" ht="13.5" thickBot="1">
      <c r="A16" s="20" t="s">
        <v>25</v>
      </c>
      <c r="B16" s="42">
        <v>31</v>
      </c>
      <c r="C16" s="23">
        <f>(10^(B16/10))</f>
        <v>1258.925411794168</v>
      </c>
      <c r="D16" s="42">
        <v>31</v>
      </c>
      <c r="E16" s="23">
        <f>(10^(D16/10))</f>
        <v>1258.925411794168</v>
      </c>
      <c r="F16" s="42">
        <v>31</v>
      </c>
      <c r="G16" s="23">
        <f>(10^(F16/10))</f>
        <v>1258.925411794168</v>
      </c>
      <c r="H16" s="42">
        <v>31</v>
      </c>
      <c r="I16" s="21">
        <f>(10^(H16/10))</f>
        <v>1258.925411794168</v>
      </c>
      <c r="J16" s="4"/>
    </row>
    <row r="17" spans="1:10" ht="13.5" thickBot="1">
      <c r="A17" s="20" t="s">
        <v>26</v>
      </c>
      <c r="B17" s="41">
        <v>6</v>
      </c>
      <c r="C17" s="23">
        <f>(10^(B17/10))</f>
        <v>3.9810717055349727</v>
      </c>
      <c r="D17" s="41">
        <v>0.1</v>
      </c>
      <c r="E17" s="23">
        <f>(10^(D17/10))</f>
        <v>1.023292992280754</v>
      </c>
      <c r="F17" s="41">
        <v>6</v>
      </c>
      <c r="G17" s="23">
        <f>(10^(F17/10))</f>
        <v>3.9810717055349727</v>
      </c>
      <c r="H17" s="41">
        <v>3</v>
      </c>
      <c r="I17" s="21">
        <f>(10^(H17/10))</f>
        <v>1.9952623149688797</v>
      </c>
      <c r="J17" s="4"/>
    </row>
    <row r="18" spans="1:10" ht="13.5" thickBot="1">
      <c r="A18" s="20" t="s">
        <v>27</v>
      </c>
      <c r="B18" s="42">
        <v>0</v>
      </c>
      <c r="C18" s="23">
        <f>C22*(10^(B18/10)-1)</f>
        <v>0</v>
      </c>
      <c r="D18" s="42">
        <v>0</v>
      </c>
      <c r="E18" s="23">
        <f>E22*(10^(D18/10)-1)</f>
        <v>0</v>
      </c>
      <c r="F18" s="42">
        <v>0</v>
      </c>
      <c r="G18" s="23">
        <f>G22*(10^(F18/10)-1)</f>
        <v>0</v>
      </c>
      <c r="H18" s="42">
        <v>0</v>
      </c>
      <c r="I18" s="21">
        <f>I22*(10^(H18/10)-1)</f>
        <v>0</v>
      </c>
      <c r="J18" s="4"/>
    </row>
    <row r="19" spans="1:10" ht="13.5" thickBot="1">
      <c r="A19" s="20" t="s">
        <v>28</v>
      </c>
      <c r="B19" s="42">
        <v>0</v>
      </c>
      <c r="C19" s="23">
        <f>(10^(B19/10))</f>
        <v>1</v>
      </c>
      <c r="D19" s="42">
        <v>0</v>
      </c>
      <c r="E19" s="23">
        <f>(10^(D19/10))</f>
        <v>1</v>
      </c>
      <c r="F19" s="42">
        <v>0</v>
      </c>
      <c r="G19" s="23">
        <f>(10^(F19/10))</f>
        <v>1</v>
      </c>
      <c r="H19" s="42">
        <v>0</v>
      </c>
      <c r="I19" s="21">
        <f>(10^(H19/10))</f>
        <v>1</v>
      </c>
      <c r="J19" s="4"/>
    </row>
    <row r="20" spans="1:10" ht="13.5" thickBot="1">
      <c r="A20" s="20" t="s">
        <v>29</v>
      </c>
      <c r="B20" s="41">
        <v>0</v>
      </c>
      <c r="C20" s="23">
        <f>(10^(B20/10))</f>
        <v>1</v>
      </c>
      <c r="D20" s="41">
        <v>0</v>
      </c>
      <c r="E20" s="23">
        <f>(10^(D20/10))</f>
        <v>1</v>
      </c>
      <c r="F20" s="41">
        <v>0</v>
      </c>
      <c r="G20" s="23">
        <f>(10^(F20/10))</f>
        <v>1</v>
      </c>
      <c r="H20" s="41">
        <v>0</v>
      </c>
      <c r="I20" s="21">
        <f>(10^(H20/10))</f>
        <v>1</v>
      </c>
      <c r="J20" s="4"/>
    </row>
    <row r="21" spans="1:13" ht="13.5" thickBot="1">
      <c r="A21" s="20" t="s">
        <v>30</v>
      </c>
      <c r="B21" s="42">
        <v>14</v>
      </c>
      <c r="C21" s="25">
        <f>C22*(10^(B21/10)-1)</f>
        <v>6994.470651377782</v>
      </c>
      <c r="D21" s="42">
        <v>14</v>
      </c>
      <c r="E21" s="25">
        <f>E22*(10^(D21/10)-1)</f>
        <v>6994.470651377782</v>
      </c>
      <c r="F21" s="42">
        <v>14</v>
      </c>
      <c r="G21" s="25">
        <f>G22*(10^(F21/10)-1)</f>
        <v>6994.470651377782</v>
      </c>
      <c r="H21" s="42">
        <v>14</v>
      </c>
      <c r="I21" s="26">
        <f>I22*(10^(H21/10)-1)</f>
        <v>6994.470651377782</v>
      </c>
      <c r="J21" s="4"/>
      <c r="K21"/>
      <c r="L21"/>
      <c r="M21"/>
    </row>
    <row r="22" spans="1:10" ht="13.5" thickBot="1">
      <c r="A22" s="16" t="s">
        <v>31</v>
      </c>
      <c r="B22" s="27" t="s">
        <v>32</v>
      </c>
      <c r="C22" s="43">
        <v>290</v>
      </c>
      <c r="D22" s="29"/>
      <c r="E22" s="43">
        <v>290</v>
      </c>
      <c r="F22" s="29"/>
      <c r="G22" s="43">
        <v>290</v>
      </c>
      <c r="H22" s="29"/>
      <c r="I22" s="43">
        <v>290</v>
      </c>
      <c r="J22" s="4"/>
    </row>
    <row r="23" spans="1:10" ht="12.75">
      <c r="A23" s="32" t="s">
        <v>33</v>
      </c>
      <c r="B23" s="28"/>
      <c r="C23" s="30">
        <f>C22*(C14-1)+(C14*C15)+C22*C14/C16*(C17-1)+C18*C14*C17/C16+C22*C14*C17*(C20-1)/(C16*C19)+C21*C14*C17*C20/(C16*C19)</f>
        <v>51.31504100059492</v>
      </c>
      <c r="D23" s="28"/>
      <c r="E23" s="30">
        <f>E22*(E14-1)+(E14*E15)+E22*E14/E16*(E17-1)+E18*E14*E17/E16+E22*E14*E17*(E20-1)/(E16*E19)+E21*E14*E17*E20/(E16*E19)</f>
        <v>969.7356289719288</v>
      </c>
      <c r="F23" s="28" t="s">
        <v>32</v>
      </c>
      <c r="G23" s="30">
        <f>G22*(G14-1)+(G14*G15)+G22*G14/G16*(G17-1)+G18*G14*G17/G16+G22*G14*G17*(G20-1)/(G16*G19)+G21*G14*G17*G20/(G16*G19)</f>
        <v>92.96177473349881</v>
      </c>
      <c r="H23" s="28"/>
      <c r="I23" s="30">
        <f>I22*(I14-1)+(I14*I15)+I22*I14/I16*(I17-1)+I18*I14*I17/I16+I22*I14*I17*(I20-1)/(I16*I19)+I21*I14*I17*I20/(I16*I19)</f>
        <v>39.55698408815531</v>
      </c>
      <c r="J23" s="4"/>
    </row>
    <row r="24" spans="1:10" ht="12.75">
      <c r="A24" s="32" t="s">
        <v>34</v>
      </c>
      <c r="B24" s="31">
        <f>10*LOG10((C23/290)+1)</f>
        <v>0.7075742920074408</v>
      </c>
      <c r="C24" s="53"/>
      <c r="D24" s="31">
        <f>10*LOG10((E23/290)+1)</f>
        <v>6.378814147380659</v>
      </c>
      <c r="E24" s="53"/>
      <c r="F24" s="31">
        <f>10*LOG10((G23/290)+1)</f>
        <v>1.2075742920074408</v>
      </c>
      <c r="G24" s="53"/>
      <c r="H24" s="31">
        <f>10*LOG10((I23/290)+1)</f>
        <v>0.5553252189701072</v>
      </c>
      <c r="I24" s="53"/>
      <c r="J24" s="4"/>
    </row>
    <row r="25" spans="1:10" ht="12.75">
      <c r="A25" s="14" t="s">
        <v>35</v>
      </c>
      <c r="B25" s="40" t="s">
        <v>36</v>
      </c>
      <c r="C25" s="47"/>
      <c r="D25" s="46" t="s">
        <v>37</v>
      </c>
      <c r="E25" s="47"/>
      <c r="F25" s="46" t="s">
        <v>38</v>
      </c>
      <c r="G25" s="47"/>
      <c r="H25" s="46" t="s">
        <v>36</v>
      </c>
      <c r="I25" s="47"/>
      <c r="J25" s="4"/>
    </row>
    <row r="26" spans="1:10" ht="12.75">
      <c r="A26" s="37" t="s">
        <v>39</v>
      </c>
      <c r="B26" s="40" t="s">
        <v>40</v>
      </c>
      <c r="C26" s="48"/>
      <c r="D26" s="44" t="s">
        <v>32</v>
      </c>
      <c r="E26" s="45"/>
      <c r="F26" s="40" t="s">
        <v>32</v>
      </c>
      <c r="G26" s="48"/>
      <c r="H26" s="44" t="s">
        <v>32</v>
      </c>
      <c r="I26" s="45"/>
      <c r="J26" s="33"/>
    </row>
    <row r="27" spans="1:10" ht="12" customHeight="1">
      <c r="A27" s="52"/>
      <c r="B27" s="39"/>
      <c r="C27" s="56" t="s">
        <v>41</v>
      </c>
      <c r="D27" s="39"/>
      <c r="E27" s="39"/>
      <c r="F27" s="39"/>
      <c r="G27" s="39"/>
      <c r="H27" s="39"/>
      <c r="I27" s="17"/>
      <c r="J27" s="4"/>
    </row>
    <row r="28" spans="1:10" ht="12.75">
      <c r="A28" s="3" t="s">
        <v>42</v>
      </c>
      <c r="C28" s="38" t="s">
        <v>43</v>
      </c>
      <c r="D28" s="4"/>
      <c r="E28" s="49" t="s">
        <v>44</v>
      </c>
      <c r="F28" s="49" t="s">
        <v>45</v>
      </c>
      <c r="G28" s="49" t="s">
        <v>46</v>
      </c>
      <c r="H28" s="49" t="s">
        <v>47</v>
      </c>
      <c r="I28" s="49" t="s">
        <v>48</v>
      </c>
      <c r="J28" s="49" t="s">
        <v>49</v>
      </c>
    </row>
    <row r="29" spans="1:10" ht="12.75">
      <c r="A29" s="3"/>
      <c r="C29" s="2" t="s">
        <v>50</v>
      </c>
      <c r="D29" s="4"/>
      <c r="E29" s="15" t="s">
        <v>51</v>
      </c>
      <c r="F29" s="15" t="s">
        <v>52</v>
      </c>
      <c r="G29" s="1" t="s">
        <v>53</v>
      </c>
      <c r="H29" s="1" t="s">
        <v>54</v>
      </c>
      <c r="I29" s="1" t="s">
        <v>55</v>
      </c>
      <c r="J29" s="1" t="s">
        <v>55</v>
      </c>
    </row>
    <row r="30" spans="1:10" ht="12.75">
      <c r="A30" s="9"/>
      <c r="B30" s="10"/>
      <c r="C30" s="10" t="s">
        <v>56</v>
      </c>
      <c r="D30" s="11"/>
      <c r="E30" s="15" t="s">
        <v>57</v>
      </c>
      <c r="F30" s="15" t="s">
        <v>58</v>
      </c>
      <c r="G30" s="15" t="s">
        <v>59</v>
      </c>
      <c r="H30" s="15" t="s">
        <v>60</v>
      </c>
      <c r="I30" s="15" t="s">
        <v>60</v>
      </c>
      <c r="J30" s="15" t="s">
        <v>60</v>
      </c>
    </row>
    <row r="31" spans="1:10" ht="12.75">
      <c r="A31" s="12"/>
      <c r="B31" s="18" t="s">
        <v>16</v>
      </c>
      <c r="C31" s="17"/>
      <c r="D31" s="18" t="s">
        <v>17</v>
      </c>
      <c r="E31" s="17"/>
      <c r="F31" s="18" t="s">
        <v>18</v>
      </c>
      <c r="G31" s="17"/>
      <c r="H31" s="18" t="s">
        <v>19</v>
      </c>
      <c r="I31" s="39"/>
      <c r="J31" s="12"/>
    </row>
    <row r="32" spans="1:10" ht="12.75">
      <c r="A32" s="13" t="s">
        <v>20</v>
      </c>
      <c r="B32" s="14" t="s">
        <v>21</v>
      </c>
      <c r="C32" s="14" t="s">
        <v>22</v>
      </c>
      <c r="D32" s="14" t="s">
        <v>21</v>
      </c>
      <c r="E32" s="14" t="s">
        <v>22</v>
      </c>
      <c r="F32" s="14" t="s">
        <v>21</v>
      </c>
      <c r="G32" s="14" t="s">
        <v>22</v>
      </c>
      <c r="H32" s="14" t="s">
        <v>21</v>
      </c>
      <c r="I32" s="37" t="s">
        <v>22</v>
      </c>
      <c r="J32" s="33"/>
    </row>
    <row r="33" spans="1:10" ht="13.5" thickBot="1">
      <c r="A33" s="16" t="s">
        <v>61</v>
      </c>
      <c r="B33" s="1">
        <f>10*LOG10(C33)</f>
        <v>-198.60120913598763</v>
      </c>
      <c r="C33" s="12">
        <f>1.38*10^-20</f>
        <v>1.3799999999999998E-20</v>
      </c>
      <c r="D33" s="1">
        <f>10*LOG10(E33)</f>
        <v>-198.60120913598763</v>
      </c>
      <c r="E33" s="12">
        <f>1.38*10^-20</f>
        <v>1.3799999999999998E-20</v>
      </c>
      <c r="F33" s="1">
        <f>10*LOG10(G33)</f>
        <v>-198.60120913598763</v>
      </c>
      <c r="G33" s="12">
        <f>1.38*10^-20</f>
        <v>1.3799999999999998E-20</v>
      </c>
      <c r="H33" s="1">
        <f>10*LOG10(I33)</f>
        <v>-198.60120913598763</v>
      </c>
      <c r="I33" s="5">
        <f>1.38*10^-20</f>
        <v>1.3799999999999998E-20</v>
      </c>
      <c r="J33" s="33"/>
    </row>
    <row r="34" spans="1:10" ht="13.5" thickBot="1">
      <c r="A34" s="16" t="s">
        <v>62</v>
      </c>
      <c r="B34" s="24">
        <f>10*LOG10(C34)</f>
        <v>3.010299956639812</v>
      </c>
      <c r="C34" s="43">
        <v>2</v>
      </c>
      <c r="D34" s="23">
        <f>10*LOG10(E34)</f>
        <v>3.010299956639812</v>
      </c>
      <c r="E34" s="43">
        <v>2</v>
      </c>
      <c r="F34" s="23">
        <f>10*LOG10(G34)</f>
        <v>3.010299956639812</v>
      </c>
      <c r="G34" s="43">
        <v>2</v>
      </c>
      <c r="H34" s="23">
        <f>10*LOG10(I34)</f>
        <v>3.010299956639812</v>
      </c>
      <c r="I34" s="43">
        <v>2</v>
      </c>
      <c r="J34" s="4"/>
    </row>
    <row r="35" spans="1:10" ht="13.5" thickBot="1">
      <c r="A35" s="16" t="s">
        <v>63</v>
      </c>
      <c r="B35" s="24">
        <f>10*LOG10(C35)</f>
        <v>13.010299956639813</v>
      </c>
      <c r="C35" s="43">
        <v>20</v>
      </c>
      <c r="D35" s="23">
        <f>10*LOG10(E35)</f>
        <v>13.010299956639813</v>
      </c>
      <c r="E35" s="43">
        <v>20</v>
      </c>
      <c r="F35" s="23">
        <f>10*LOG10(G35)</f>
        <v>13.010299956639813</v>
      </c>
      <c r="G35" s="43">
        <v>20</v>
      </c>
      <c r="H35" s="23">
        <f>10*LOG10(I35)</f>
        <v>13.010299956639813</v>
      </c>
      <c r="I35" s="43">
        <v>20</v>
      </c>
      <c r="J35" s="4"/>
    </row>
    <row r="36" spans="1:10" ht="13.5" thickBot="1">
      <c r="A36" s="16" t="s">
        <v>64</v>
      </c>
      <c r="B36" s="50">
        <f>10*LOG10(C36)</f>
        <v>14.62397997898956</v>
      </c>
      <c r="C36" s="43">
        <v>29</v>
      </c>
      <c r="D36" s="25">
        <f>10*LOG10(E36)</f>
        <v>14.62397997898956</v>
      </c>
      <c r="E36" s="43">
        <v>29</v>
      </c>
      <c r="F36" s="25">
        <f>10*LOG10(G36)</f>
        <v>14.62397997898956</v>
      </c>
      <c r="G36" s="43">
        <v>29</v>
      </c>
      <c r="H36" s="25">
        <f>10*LOG10(I36)</f>
        <v>14.62397997898956</v>
      </c>
      <c r="I36" s="43">
        <v>29</v>
      </c>
      <c r="J36" s="4"/>
    </row>
    <row r="37" spans="1:10" ht="12.75">
      <c r="A37" s="16" t="s">
        <v>65</v>
      </c>
      <c r="B37" s="1">
        <f>B24</f>
        <v>0.7075742920074408</v>
      </c>
      <c r="C37" s="54">
        <f>C23</f>
        <v>51.31504100059492</v>
      </c>
      <c r="D37" s="1">
        <f>D24</f>
        <v>6.378814147380659</v>
      </c>
      <c r="E37" s="54">
        <f>E23</f>
        <v>969.7356289719288</v>
      </c>
      <c r="F37" s="1">
        <f>F24</f>
        <v>1.2075742920074408</v>
      </c>
      <c r="G37" s="54">
        <f>G23</f>
        <v>92.96177473349881</v>
      </c>
      <c r="H37" s="1">
        <f>H24</f>
        <v>0.5553252189701072</v>
      </c>
      <c r="I37" s="55">
        <f>I23</f>
        <v>39.55698408815531</v>
      </c>
      <c r="J37" s="33"/>
    </row>
    <row r="38" spans="1:10" ht="12.75">
      <c r="A38" s="32" t="s">
        <v>66</v>
      </c>
      <c r="B38" s="1">
        <f>10*LOG10(C38)</f>
        <v>20.013660549927323</v>
      </c>
      <c r="C38" s="34">
        <f>C35+C36+C37</f>
        <v>100.31504100059492</v>
      </c>
      <c r="D38" s="1">
        <f>10*LOG10(E38)</f>
        <v>30.080614953164137</v>
      </c>
      <c r="E38" s="34">
        <f>E35+E36+E37</f>
        <v>1018.7356289719288</v>
      </c>
      <c r="F38" s="1">
        <f>10*LOG10(G38)</f>
        <v>21.52171420036978</v>
      </c>
      <c r="G38" s="34">
        <f>G35+G36+G37</f>
        <v>141.96177473349883</v>
      </c>
      <c r="H38" s="1">
        <f>10*LOG10(I38)</f>
        <v>19.472228177151212</v>
      </c>
      <c r="I38" s="51">
        <f>I35+I36+I37</f>
        <v>88.5569840881553</v>
      </c>
      <c r="J38" s="33"/>
    </row>
    <row r="39" spans="1:14" ht="13.5" thickBot="1">
      <c r="A39" s="32" t="s">
        <v>67</v>
      </c>
      <c r="B39" s="34">
        <f>B33+B34+B38</f>
        <v>-175.5772486294205</v>
      </c>
      <c r="C39" s="15">
        <f>C33*C34*C38</f>
        <v>2.768695131616419E-18</v>
      </c>
      <c r="D39" s="34">
        <f>D33+D34+D38</f>
        <v>-165.51029422618367</v>
      </c>
      <c r="E39" s="15">
        <f>E33*E34*E38</f>
        <v>2.811710335962523E-17</v>
      </c>
      <c r="F39" s="34">
        <f>F33+F34+F38</f>
        <v>-174.06919497897803</v>
      </c>
      <c r="G39" s="15">
        <f>G33*G34*G38</f>
        <v>3.918144982644567E-18</v>
      </c>
      <c r="H39" s="34">
        <f>H33+H34+H38</f>
        <v>-176.1186810021966</v>
      </c>
      <c r="I39" s="52">
        <f>I33*I34*I38</f>
        <v>2.4441727608330858E-18</v>
      </c>
      <c r="J39" s="33" t="s">
        <v>32</v>
      </c>
      <c r="K39" s="19" t="s">
        <v>32</v>
      </c>
      <c r="L39" s="2" t="s">
        <v>32</v>
      </c>
      <c r="M39" s="2" t="s">
        <v>32</v>
      </c>
      <c r="N39" s="2" t="s">
        <v>32</v>
      </c>
    </row>
    <row r="40" spans="1:10" ht="13.5" thickBot="1">
      <c r="A40" s="20" t="s">
        <v>68</v>
      </c>
      <c r="B40" s="41">
        <v>32.8</v>
      </c>
      <c r="C40" s="23">
        <f>10^(B40/10)</f>
        <v>1905.4607179632485</v>
      </c>
      <c r="D40" s="41">
        <v>32.8</v>
      </c>
      <c r="E40" s="23">
        <f>10^(D40/10)</f>
        <v>1905.4607179632485</v>
      </c>
      <c r="F40" s="41">
        <v>32.8</v>
      </c>
      <c r="G40" s="23">
        <f>10^(F40/10)</f>
        <v>1905.4607179632485</v>
      </c>
      <c r="H40" s="41">
        <v>32.8</v>
      </c>
      <c r="I40" s="23">
        <f>10^(H40/10)</f>
        <v>1905.4607179632485</v>
      </c>
      <c r="J40" s="33"/>
    </row>
    <row r="41" spans="1:10" ht="12.75">
      <c r="A41" s="32" t="s">
        <v>69</v>
      </c>
      <c r="B41" s="30">
        <f>10*LOG10(C41)</f>
        <v>-208.3772486294205</v>
      </c>
      <c r="C41" s="15">
        <f>C39/C40</f>
        <v>1.4530318602295218E-21</v>
      </c>
      <c r="D41" s="30">
        <f>10*LOG10(E41)</f>
        <v>-198.3102942261837</v>
      </c>
      <c r="E41" s="15">
        <f>E39/E40</f>
        <v>1.4756065603745255E-20</v>
      </c>
      <c r="F41" s="30">
        <f>10*LOG10(G41)</f>
        <v>-206.86919497897804</v>
      </c>
      <c r="G41" s="15">
        <f>G39/G40</f>
        <v>2.056271717232083E-21</v>
      </c>
      <c r="H41" s="30">
        <f>10*LOG10(I41)</f>
        <v>-208.9186810021966</v>
      </c>
      <c r="I41" s="52">
        <f>I39/I40</f>
        <v>1.2827200990244857E-21</v>
      </c>
      <c r="J41" s="49"/>
    </row>
  </sheetData>
  <printOptions/>
  <pageMargins left="2.15" right="1.25" top="0.6" bottom="0.63" header="0.5" footer="0.5"/>
  <pageSetup horizontalDpi="360" verticalDpi="360" orientation="landscape" scale="9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SETI League,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Paul Shuch</dc:creator>
  <cp:keywords/>
  <dc:description/>
  <cp:lastModifiedBy>Dr. H. Paul Shuch</cp:lastModifiedBy>
  <dcterms:created xsi:type="dcterms:W3CDTF">2001-05-13T01:40:04Z</dcterms:created>
  <cp:category/>
  <cp:version/>
  <cp:contentType/>
  <cp:contentStatus/>
</cp:coreProperties>
</file>